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1760" activeTab="0"/>
  </bookViews>
  <sheets>
    <sheet name="แผนงานรวม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<sst xmlns="http://schemas.openxmlformats.org/spreadsheetml/2006/main" count="95" uniqueCount="63">
  <si>
    <t>องค์การบริหารส่วนจังหวัดสมุทรสาคร</t>
  </si>
  <si>
    <t>รายงานรายจ่ายในการดำเนินงานที่จ่ายจากเงินรายรับตามแผนงานรวม</t>
  </si>
  <si>
    <t>รายการ</t>
  </si>
  <si>
    <t>ประมาณการ</t>
  </si>
  <si>
    <t>รวม</t>
  </si>
  <si>
    <t>บริหารงาน</t>
  </si>
  <si>
    <t>การรักษา</t>
  </si>
  <si>
    <t>การศึกษา</t>
  </si>
  <si>
    <t>สังคม</t>
  </si>
  <si>
    <t>สาธารณสุข</t>
  </si>
  <si>
    <t>เคหะและ</t>
  </si>
  <si>
    <t>สร้างความ</t>
  </si>
  <si>
    <t>การศาสนา</t>
  </si>
  <si>
    <t>อุตสาหกรรม</t>
  </si>
  <si>
    <t>การเกษตร</t>
  </si>
  <si>
    <t>การพาณิชย์</t>
  </si>
  <si>
    <t>งบกลาง</t>
  </si>
  <si>
    <t>ทั่วไป</t>
  </si>
  <si>
    <t>ความสงบ</t>
  </si>
  <si>
    <t>สงเคราะห์</t>
  </si>
  <si>
    <t>ชุมชน</t>
  </si>
  <si>
    <t>เข้มแข็ง</t>
  </si>
  <si>
    <t>วัฒนธรรมและ</t>
  </si>
  <si>
    <t>และ</t>
  </si>
  <si>
    <t>ภายใน</t>
  </si>
  <si>
    <t>ของชุมชน</t>
  </si>
  <si>
    <t>นันทนาการ</t>
  </si>
  <si>
    <t>การโยธา</t>
  </si>
  <si>
    <t>รายจ่าย</t>
  </si>
  <si>
    <t>เงินเดือน</t>
  </si>
  <si>
    <t>-</t>
  </si>
  <si>
    <t>เงินเดือน (ท)</t>
  </si>
  <si>
    <t>ค่าจ้างประจำ</t>
  </si>
  <si>
    <t>ค่าจ้างประจำ (ท)</t>
  </si>
  <si>
    <t>ค่าจ้างชั่วคราว</t>
  </si>
  <si>
    <t>ค่าจ้างชั่วคราว  (ท)</t>
  </si>
  <si>
    <t>ค่าตอบแทน</t>
  </si>
  <si>
    <t>ค่าตอบแทน (ท)</t>
  </si>
  <si>
    <t>ค่าใช้สอย</t>
  </si>
  <si>
    <t>ค่าใช้สอย  (ท)</t>
  </si>
  <si>
    <t>ค่าวัสดุ</t>
  </si>
  <si>
    <t>ค่าวัสดุ (ท)</t>
  </si>
  <si>
    <t>ค่าสาธารณูปโภค</t>
  </si>
  <si>
    <t>ค่าสาธารณูปโภค (ท)</t>
  </si>
  <si>
    <t>เงินอุดหนุน</t>
  </si>
  <si>
    <t>เงินอุดหนุน (ก)</t>
  </si>
  <si>
    <t>รายจ่ายอื่น</t>
  </si>
  <si>
    <t>งบกลาง  (ท)</t>
  </si>
  <si>
    <t>ค่าครุภัณฑ์  (หมายเหตุ 1)</t>
  </si>
  <si>
    <t>ค่าที่ดินและสิ่งก่อสร้าง (หมายเหตุ 2)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</si>
  <si>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</si>
  <si>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</si>
  <si>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</si>
  <si>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</si>
  <si>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</si>
  <si>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</si>
  <si>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</si>
  <si>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รัรฐบาลจัดสรร</t>
  </si>
  <si>
    <t>อุดหนุนทั่วไป</t>
  </si>
  <si>
    <t>อุดหนุนเฉพาะกิจ</t>
  </si>
  <si>
    <t>รวมรายรับ</t>
  </si>
  <si>
    <t>รายรับสูงกว่ารายจ่าย</t>
  </si>
  <si>
    <t>ค่าที่ดินและสิ่งก่อสร้าง (ท) (หมายเหตุ 2)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</si>
</sst>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3.5"/>
      <name val="TH SarabunPSK"/>
      <family val="2"/>
    </font>
    <font>
      <b/>
      <sz val="12.5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.5"/>
      <name val="TH SarabunPSK"/>
      <family val="2"/>
    </font>
    <font>
      <u val="single"/>
      <sz val="14"/>
      <name val="TH SarabunPSK"/>
      <family val="2"/>
    </font>
    <font>
      <sz val="16"/>
      <name val="AngsanaUPC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4" fontId="6" fillId="0" borderId="21" xfId="0" applyNumberFormat="1" applyFont="1" applyFill="1" applyBorder="1" applyAlignment="1">
      <alignment/>
    </xf>
    <xf numFmtId="4" fontId="6" fillId="0" borderId="21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43" fontId="6" fillId="0" borderId="22" xfId="36" applyFont="1" applyFill="1" applyBorder="1" applyAlignment="1">
      <alignment/>
    </xf>
    <xf numFmtId="43" fontId="6" fillId="0" borderId="22" xfId="36" applyFont="1" applyFill="1" applyBorder="1" applyAlignment="1">
      <alignment/>
    </xf>
    <xf numFmtId="43" fontId="6" fillId="0" borderId="22" xfId="36" applyFont="1" applyFill="1" applyBorder="1" applyAlignment="1">
      <alignment horizontal="center"/>
    </xf>
    <xf numFmtId="43" fontId="6" fillId="0" borderId="22" xfId="36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43" fontId="6" fillId="0" borderId="23" xfId="36" applyFont="1" applyFill="1" applyBorder="1" applyAlignment="1">
      <alignment/>
    </xf>
    <xf numFmtId="43" fontId="6" fillId="0" borderId="23" xfId="36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3" fontId="6" fillId="0" borderId="25" xfId="36" applyFont="1" applyFill="1" applyBorder="1" applyAlignment="1">
      <alignment/>
    </xf>
    <xf numFmtId="43" fontId="6" fillId="0" borderId="25" xfId="36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6" fillId="0" borderId="27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/>
    </xf>
    <xf numFmtId="0" fontId="28" fillId="0" borderId="26" xfId="0" applyFont="1" applyFill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3591;&#3634;&#3609;&#3610;&#3633;&#3597;&#3594;&#3637;\&#3611;&#3619;&#3632;&#3592;&#3635;&#3611;&#3637;&#3591;&#3610;&#3611;&#3619;&#3632;&#3617;&#3634;&#3603;%202557\&#3591;&#3610;&#3607;&#3619;&#3633;&#3614;&#3618;&#3660;&#3626;&#3636;&#3609;+&#3619;&#3634;&#3618;&#3592;&#3656;&#3634;&#3618;&#3649;&#3612;&#3609;&#3591;&#3634;&#3609;\&#3619;&#3634;&#3618;&#3592;&#3656;&#3634;&#3618;&#3649;&#3618;&#3585;&#3605;&#3634;&#3617;&#3649;&#3612;&#3609;&#3591;&#3634;&#3609;%20&#3652;&#3605;&#3619;&#3617;&#3634;&#3626;&#3607;&#3637;&#3656;%201%2057\&#3648;&#3604;&#3639;&#3629;&#3609;%20&#3585;.&#3588;.-&#3585;.&#3618;.57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านบริหารทั่วไป(110)"/>
      <sheetName val="การรักษาความสงบ(120)"/>
      <sheetName val="การศึกษา(210)"/>
      <sheetName val="สาธารณสุข (220)"/>
      <sheetName val="สังคมสงเคราะห์ (230)"/>
      <sheetName val="เคหะชุมชน(240)"/>
      <sheetName val="สร้างความเข็มแข็ง (250)"/>
      <sheetName val="การศาสนา(260)"/>
      <sheetName val="อุตสาหกรรม(310)"/>
      <sheetName val="การเกษตร(320)"/>
      <sheetName val="งบกลาง(410)"/>
      <sheetName val="เงินสะสม"/>
      <sheetName val="แผนงานรวม"/>
      <sheetName val="เหมือนแผนงานรวม"/>
      <sheetName val="รายงานรายจ่ายเงินสะสม"/>
      <sheetName val="เงินรายรับ+เงินสะสม"/>
      <sheetName val="หมายเหตุประกอบงบแสดงผลการดำเนิน"/>
      <sheetName val="Sheet1"/>
    </sheetNames>
    <sheetDataSet>
      <sheetData sheetId="0">
        <row r="8">
          <cell r="B8">
            <v>28612430</v>
          </cell>
          <cell r="C8">
            <v>25533773.64</v>
          </cell>
        </row>
        <row r="9">
          <cell r="B9">
            <v>1464600</v>
          </cell>
          <cell r="C9">
            <v>1409470.5</v>
          </cell>
        </row>
        <row r="10">
          <cell r="B10">
            <v>11686500</v>
          </cell>
          <cell r="C10">
            <v>9284100</v>
          </cell>
        </row>
        <row r="11">
          <cell r="B11">
            <v>16925000</v>
          </cell>
          <cell r="C11">
            <v>16395011.629999999</v>
          </cell>
        </row>
        <row r="12">
          <cell r="B12">
            <v>23100</v>
          </cell>
          <cell r="C12">
            <v>10200</v>
          </cell>
        </row>
        <row r="13">
          <cell r="B13">
            <v>11921995.15</v>
          </cell>
          <cell r="C13">
            <v>5904395.46</v>
          </cell>
        </row>
        <row r="14">
          <cell r="B14">
            <v>3980000</v>
          </cell>
          <cell r="C14">
            <v>3705794.47</v>
          </cell>
        </row>
        <row r="15">
          <cell r="B15">
            <v>3610000</v>
          </cell>
          <cell r="C15">
            <v>3353015.62</v>
          </cell>
        </row>
        <row r="17">
          <cell r="B17">
            <v>28399210</v>
          </cell>
          <cell r="C17">
            <v>28327100.9</v>
          </cell>
        </row>
        <row r="19">
          <cell r="B19">
            <v>1391900</v>
          </cell>
          <cell r="C19">
            <v>1311616.56</v>
          </cell>
        </row>
        <row r="20">
          <cell r="B20">
            <v>0</v>
          </cell>
        </row>
      </sheetData>
      <sheetData sheetId="1">
        <row r="12">
          <cell r="B12">
            <v>300000</v>
          </cell>
          <cell r="C12">
            <v>14375</v>
          </cell>
        </row>
        <row r="15">
          <cell r="B15">
            <v>855000</v>
          </cell>
          <cell r="C15">
            <v>855000</v>
          </cell>
        </row>
      </sheetData>
      <sheetData sheetId="2">
        <row r="8">
          <cell r="B8">
            <v>3158400</v>
          </cell>
          <cell r="C8">
            <v>2414033.25</v>
          </cell>
        </row>
        <row r="9">
          <cell r="B9">
            <v>41107500</v>
          </cell>
          <cell r="D9">
            <v>27953217.109999996</v>
          </cell>
        </row>
        <row r="11">
          <cell r="B11">
            <v>343100</v>
          </cell>
          <cell r="D11">
            <v>333480</v>
          </cell>
        </row>
        <row r="12">
          <cell r="B12">
            <v>9699900</v>
          </cell>
          <cell r="C12">
            <v>7867274.9399999995</v>
          </cell>
        </row>
        <row r="13">
          <cell r="B13">
            <v>648100</v>
          </cell>
          <cell r="C13">
            <v>403130</v>
          </cell>
        </row>
        <row r="14">
          <cell r="B14">
            <v>750000</v>
          </cell>
          <cell r="C14">
            <v>720280</v>
          </cell>
        </row>
        <row r="15">
          <cell r="B15">
            <v>7988200</v>
          </cell>
          <cell r="C15">
            <v>6460177.44</v>
          </cell>
        </row>
        <row r="16">
          <cell r="B16">
            <v>10257600</v>
          </cell>
          <cell r="C16">
            <v>8135000</v>
          </cell>
        </row>
        <row r="17">
          <cell r="B17">
            <v>1098200</v>
          </cell>
          <cell r="C17">
            <v>463773.95</v>
          </cell>
        </row>
        <row r="18">
          <cell r="B18">
            <v>3534340</v>
          </cell>
          <cell r="C18">
            <v>3175099.57</v>
          </cell>
        </row>
        <row r="19">
          <cell r="B19">
            <v>3595000</v>
          </cell>
          <cell r="C19">
            <v>3243386.91</v>
          </cell>
        </row>
        <row r="20">
          <cell r="B20">
            <v>49849260</v>
          </cell>
          <cell r="C20">
            <v>49849260</v>
          </cell>
        </row>
        <row r="21">
          <cell r="C21">
            <v>6879307</v>
          </cell>
        </row>
        <row r="23">
          <cell r="B23">
            <v>3557900</v>
          </cell>
          <cell r="C23">
            <v>3523491.5</v>
          </cell>
        </row>
        <row r="25">
          <cell r="B25">
            <v>18275900</v>
          </cell>
          <cell r="C25">
            <v>18274044</v>
          </cell>
        </row>
      </sheetData>
      <sheetData sheetId="3">
        <row r="12">
          <cell r="B12">
            <v>2000000</v>
          </cell>
        </row>
        <row r="16">
          <cell r="C16">
            <v>28766090</v>
          </cell>
        </row>
      </sheetData>
      <sheetData sheetId="4">
        <row r="12">
          <cell r="B12">
            <v>6277000</v>
          </cell>
          <cell r="C12">
            <v>5788518.9</v>
          </cell>
        </row>
        <row r="15">
          <cell r="B15">
            <v>200000</v>
          </cell>
          <cell r="C15">
            <v>200000</v>
          </cell>
        </row>
      </sheetData>
      <sheetData sheetId="5">
        <row r="15">
          <cell r="B15">
            <v>1523635.24</v>
          </cell>
          <cell r="C15">
            <v>1523635.24</v>
          </cell>
        </row>
        <row r="19">
          <cell r="B19">
            <v>290584764.76</v>
          </cell>
          <cell r="C19">
            <v>287793925.54</v>
          </cell>
        </row>
        <row r="20">
          <cell r="B20">
            <v>49954000</v>
          </cell>
          <cell r="E20">
            <v>49951000</v>
          </cell>
        </row>
      </sheetData>
      <sheetData sheetId="6">
        <row r="12">
          <cell r="B12">
            <v>9699000</v>
          </cell>
          <cell r="C12">
            <v>8631398.19</v>
          </cell>
        </row>
        <row r="15">
          <cell r="B15">
            <v>1980000</v>
          </cell>
          <cell r="C15">
            <v>1670797.4</v>
          </cell>
        </row>
      </sheetData>
      <sheetData sheetId="7">
        <row r="3">
          <cell r="A3" t="str">
            <v>ตั้งแต่วันที่  1  ตุลาคม  2556  ถึง 30  กันยายน 2557</v>
          </cell>
        </row>
        <row r="10">
          <cell r="B10">
            <v>792100</v>
          </cell>
          <cell r="C10">
            <v>791483.23</v>
          </cell>
        </row>
        <row r="12">
          <cell r="B12">
            <v>1207000</v>
          </cell>
          <cell r="C12">
            <v>851523</v>
          </cell>
        </row>
        <row r="13">
          <cell r="B13">
            <v>12000</v>
          </cell>
        </row>
        <row r="15">
          <cell r="B15">
            <v>160000</v>
          </cell>
          <cell r="C15">
            <v>76381.29</v>
          </cell>
        </row>
        <row r="16">
          <cell r="B16">
            <v>180000</v>
          </cell>
          <cell r="C16">
            <v>122815.08</v>
          </cell>
        </row>
        <row r="17">
          <cell r="B17">
            <v>13736000</v>
          </cell>
          <cell r="C17">
            <v>13736000</v>
          </cell>
        </row>
        <row r="20">
          <cell r="B20">
            <v>558000</v>
          </cell>
        </row>
        <row r="21">
          <cell r="B21">
            <v>942000</v>
          </cell>
          <cell r="C21">
            <v>738000</v>
          </cell>
        </row>
      </sheetData>
      <sheetData sheetId="8">
        <row r="8">
          <cell r="B8">
            <v>5572900</v>
          </cell>
          <cell r="C8">
            <v>5100428.500000001</v>
          </cell>
        </row>
        <row r="9">
          <cell r="B9">
            <v>2280100</v>
          </cell>
          <cell r="C9">
            <v>2228760</v>
          </cell>
        </row>
        <row r="10">
          <cell r="B10">
            <v>7094400</v>
          </cell>
          <cell r="D10">
            <v>5368586.75</v>
          </cell>
        </row>
        <row r="11">
          <cell r="B11">
            <v>600000</v>
          </cell>
          <cell r="C11">
            <v>551710</v>
          </cell>
        </row>
        <row r="12">
          <cell r="B12">
            <v>1550000</v>
          </cell>
          <cell r="C12">
            <v>526460.6</v>
          </cell>
        </row>
        <row r="13">
          <cell r="B13">
            <v>10150000</v>
          </cell>
          <cell r="C13">
            <v>7201813.340000001</v>
          </cell>
        </row>
        <row r="18">
          <cell r="B18">
            <v>2580900</v>
          </cell>
          <cell r="C18">
            <v>2229165.79</v>
          </cell>
        </row>
        <row r="20">
          <cell r="B20">
            <v>8866000</v>
          </cell>
          <cell r="C20">
            <v>5342979.9</v>
          </cell>
        </row>
      </sheetData>
      <sheetData sheetId="9">
        <row r="12">
          <cell r="B12">
            <v>1437000</v>
          </cell>
          <cell r="C12">
            <v>1434152</v>
          </cell>
        </row>
        <row r="15">
          <cell r="B15">
            <v>200000</v>
          </cell>
          <cell r="C15">
            <v>200000</v>
          </cell>
        </row>
      </sheetData>
      <sheetData sheetId="10">
        <row r="17">
          <cell r="C17">
            <v>13723564.850000001</v>
          </cell>
          <cell r="D17">
            <v>12544749</v>
          </cell>
        </row>
        <row r="18">
          <cell r="C18">
            <v>886500</v>
          </cell>
          <cell r="D18">
            <v>752746.05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4"/>
  <sheetViews>
    <sheetView tabSelected="1" zoomScale="110" zoomScaleNormal="110" workbookViewId="0" topLeftCell="A1">
      <selection activeCell="A3" sqref="A3:O3"/>
    </sheetView>
  </sheetViews>
  <sheetFormatPr defaultColWidth="29.57421875" defaultRowHeight="12.75"/>
  <cols>
    <col min="1" max="1" width="22.421875" style="41" customWidth="1"/>
    <col min="2" max="2" width="14.8515625" style="40" customWidth="1"/>
    <col min="3" max="3" width="15.140625" style="40" customWidth="1"/>
    <col min="4" max="4" width="14.00390625" style="40" customWidth="1"/>
    <col min="5" max="5" width="11.140625" style="40" bestFit="1" customWidth="1"/>
    <col min="6" max="6" width="14.7109375" style="40" customWidth="1"/>
    <col min="7" max="7" width="12.421875" style="64" bestFit="1" customWidth="1"/>
    <col min="8" max="8" width="13.8515625" style="64" customWidth="1"/>
    <col min="9" max="9" width="14.7109375" style="64" customWidth="1"/>
    <col min="10" max="10" width="13.57421875" style="64" customWidth="1"/>
    <col min="11" max="12" width="13.7109375" style="64" customWidth="1"/>
    <col min="13" max="13" width="12.57421875" style="64" customWidth="1"/>
    <col min="14" max="14" width="7.8515625" style="64" customWidth="1"/>
    <col min="15" max="15" width="14.00390625" style="64" customWidth="1"/>
    <col min="16" max="75" width="29.57421875" style="40" customWidth="1"/>
    <col min="76" max="16384" width="29.57421875" style="41" customWidth="1"/>
  </cols>
  <sheetData>
    <row r="1" spans="1:75" s="2" customFormat="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s="2" customFormat="1" ht="18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s="2" customFormat="1" ht="18.75">
      <c r="A3" s="78" t="str">
        <f>'[1]การศาสนา(260)'!A3</f>
        <v>ตั้งแต่วันที่  1  ตุลาคม  2556  ถึง 30  กันยายน 2557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s="6" customFormat="1" ht="10.5" customHeigh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s="12" customFormat="1" ht="17.25">
      <c r="A5" s="79" t="s">
        <v>2</v>
      </c>
      <c r="B5" s="80" t="s">
        <v>3</v>
      </c>
      <c r="C5" s="80" t="s">
        <v>4</v>
      </c>
      <c r="D5" s="7" t="s">
        <v>5</v>
      </c>
      <c r="E5" s="8" t="s">
        <v>6</v>
      </c>
      <c r="F5" s="81" t="s">
        <v>7</v>
      </c>
      <c r="G5" s="7" t="s">
        <v>8</v>
      </c>
      <c r="H5" s="65" t="s">
        <v>9</v>
      </c>
      <c r="I5" s="9" t="s">
        <v>10</v>
      </c>
      <c r="J5" s="7" t="s">
        <v>11</v>
      </c>
      <c r="K5" s="8" t="s">
        <v>12</v>
      </c>
      <c r="L5" s="10" t="s">
        <v>13</v>
      </c>
      <c r="M5" s="81" t="s">
        <v>14</v>
      </c>
      <c r="N5" s="84" t="s">
        <v>15</v>
      </c>
      <c r="O5" s="65" t="s">
        <v>16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</row>
    <row r="6" spans="1:75" s="12" customFormat="1" ht="17.25">
      <c r="A6" s="79"/>
      <c r="B6" s="80"/>
      <c r="C6" s="80"/>
      <c r="D6" s="13" t="s">
        <v>17</v>
      </c>
      <c r="E6" s="14" t="s">
        <v>18</v>
      </c>
      <c r="F6" s="82"/>
      <c r="G6" s="13" t="s">
        <v>19</v>
      </c>
      <c r="H6" s="66"/>
      <c r="I6" s="15" t="s">
        <v>20</v>
      </c>
      <c r="J6" s="13" t="s">
        <v>21</v>
      </c>
      <c r="K6" s="14" t="s">
        <v>22</v>
      </c>
      <c r="L6" s="16" t="s">
        <v>23</v>
      </c>
      <c r="M6" s="82"/>
      <c r="N6" s="85"/>
      <c r="O6" s="6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</row>
    <row r="7" spans="1:75" s="12" customFormat="1" ht="17.25">
      <c r="A7" s="79"/>
      <c r="B7" s="80"/>
      <c r="C7" s="80"/>
      <c r="D7" s="17"/>
      <c r="E7" s="18" t="s">
        <v>24</v>
      </c>
      <c r="F7" s="83"/>
      <c r="G7" s="17"/>
      <c r="H7" s="67"/>
      <c r="I7" s="19"/>
      <c r="J7" s="17" t="s">
        <v>25</v>
      </c>
      <c r="K7" s="18" t="s">
        <v>26</v>
      </c>
      <c r="L7" s="20" t="s">
        <v>27</v>
      </c>
      <c r="M7" s="83"/>
      <c r="N7" s="86"/>
      <c r="O7" s="67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</row>
    <row r="8" spans="1:75" s="25" customFormat="1" ht="18.75">
      <c r="A8" s="21" t="s">
        <v>28</v>
      </c>
      <c r="B8" s="22"/>
      <c r="C8" s="22"/>
      <c r="D8" s="22"/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</row>
    <row r="9" spans="1:75" s="25" customFormat="1" ht="18.75">
      <c r="A9" s="26" t="s">
        <v>29</v>
      </c>
      <c r="B9" s="27">
        <f>+'[1]งานบริหารทั่วไป(110)'!B8+'[1]การศึกษา(210)'!B8+'[1]อุตสาหกรรม(310)'!B8</f>
        <v>37343730</v>
      </c>
      <c r="C9" s="27">
        <f>SUM(D9:O9)</f>
        <v>33048235.39</v>
      </c>
      <c r="D9" s="28">
        <f>+'[1]งานบริหารทั่วไป(110)'!C8</f>
        <v>25533773.64</v>
      </c>
      <c r="E9" s="29">
        <v>0</v>
      </c>
      <c r="F9" s="28">
        <f>+'[1]การศึกษา(210)'!C8</f>
        <v>2414033.25</v>
      </c>
      <c r="G9" s="29" t="s">
        <v>30</v>
      </c>
      <c r="H9" s="28">
        <v>0</v>
      </c>
      <c r="I9" s="29">
        <v>0</v>
      </c>
      <c r="J9" s="29">
        <v>0</v>
      </c>
      <c r="K9" s="29">
        <v>0</v>
      </c>
      <c r="L9" s="29">
        <f>+'[1]อุตสาหกรรม(310)'!C8</f>
        <v>5100428.500000001</v>
      </c>
      <c r="M9" s="29">
        <v>0</v>
      </c>
      <c r="N9" s="29">
        <v>0</v>
      </c>
      <c r="O9" s="29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</row>
    <row r="10" spans="1:75" s="25" customFormat="1" ht="18.75">
      <c r="A10" s="26" t="s">
        <v>31</v>
      </c>
      <c r="B10" s="27">
        <f>+'[1]การศึกษา(210)'!B9</f>
        <v>41107500</v>
      </c>
      <c r="C10" s="27">
        <f aca="true" t="shared" si="0" ref="C10:C30">SUM(D10:O10)</f>
        <v>27953217.109999996</v>
      </c>
      <c r="D10" s="29">
        <v>0</v>
      </c>
      <c r="E10" s="29">
        <v>0</v>
      </c>
      <c r="F10" s="30">
        <f>+'[1]การศึกษา(210)'!D9</f>
        <v>27953217.109999996</v>
      </c>
      <c r="G10" s="29" t="s">
        <v>30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</row>
    <row r="11" spans="1:75" s="25" customFormat="1" ht="18.75">
      <c r="A11" s="26" t="s">
        <v>32</v>
      </c>
      <c r="B11" s="27">
        <f>+'[1]งานบริหารทั่วไป(110)'!B9+'[1]อุตสาหกรรม(310)'!B9</f>
        <v>3744700</v>
      </c>
      <c r="C11" s="27">
        <f t="shared" si="0"/>
        <v>3638230.5</v>
      </c>
      <c r="D11" s="28">
        <f>+'[1]งานบริหารทั่วไป(110)'!C9</f>
        <v>1409470.5</v>
      </c>
      <c r="E11" s="29">
        <v>0</v>
      </c>
      <c r="F11" s="29">
        <v>0</v>
      </c>
      <c r="G11" s="29" t="s">
        <v>30</v>
      </c>
      <c r="H11" s="29">
        <v>0</v>
      </c>
      <c r="I11" s="29">
        <v>0</v>
      </c>
      <c r="J11" s="29">
        <v>0</v>
      </c>
      <c r="K11" s="29">
        <v>0</v>
      </c>
      <c r="L11" s="29">
        <f>+'[1]อุตสาหกรรม(310)'!C9</f>
        <v>2228760</v>
      </c>
      <c r="M11" s="29">
        <v>0</v>
      </c>
      <c r="N11" s="29">
        <v>0</v>
      </c>
      <c r="O11" s="29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</row>
    <row r="12" spans="1:75" s="25" customFormat="1" ht="18.75">
      <c r="A12" s="26" t="s">
        <v>33</v>
      </c>
      <c r="B12" s="27">
        <f>+'[1]การศึกษา(210)'!B11</f>
        <v>343100</v>
      </c>
      <c r="C12" s="27">
        <f t="shared" si="0"/>
        <v>333480</v>
      </c>
      <c r="D12" s="29">
        <v>0</v>
      </c>
      <c r="E12" s="29">
        <v>0</v>
      </c>
      <c r="F12" s="29">
        <f>+'[1]การศึกษา(210)'!D11</f>
        <v>333480</v>
      </c>
      <c r="G12" s="29" t="s">
        <v>30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</row>
    <row r="13" spans="1:75" s="25" customFormat="1" ht="18.75">
      <c r="A13" s="26" t="s">
        <v>34</v>
      </c>
      <c r="B13" s="27">
        <f>+'[1]งานบริหารทั่วไป(110)'!B10+'[1]การศึกษา(210)'!B12+'[1]อุตสาหกรรม(310)'!B10</f>
        <v>28480800</v>
      </c>
      <c r="C13" s="27">
        <f t="shared" si="0"/>
        <v>22519961.689999998</v>
      </c>
      <c r="D13" s="28">
        <f>+'[1]งานบริหารทั่วไป(110)'!C10</f>
        <v>9284100</v>
      </c>
      <c r="E13" s="29">
        <v>0</v>
      </c>
      <c r="F13" s="28">
        <f>+'[1]การศึกษา(210)'!C12</f>
        <v>7867274.9399999995</v>
      </c>
      <c r="G13" s="29" t="s">
        <v>30</v>
      </c>
      <c r="H13" s="29">
        <v>0</v>
      </c>
      <c r="I13" s="29">
        <v>0</v>
      </c>
      <c r="J13" s="29">
        <v>0</v>
      </c>
      <c r="K13" s="29">
        <v>0</v>
      </c>
      <c r="L13" s="29">
        <f>+'[1]อุตสาหกรรม(310)'!D10</f>
        <v>5368586.75</v>
      </c>
      <c r="M13" s="29">
        <v>0</v>
      </c>
      <c r="N13" s="29">
        <v>0</v>
      </c>
      <c r="O13" s="29">
        <v>0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</row>
    <row r="14" spans="1:75" s="25" customFormat="1" ht="18.75">
      <c r="A14" s="26" t="s">
        <v>35</v>
      </c>
      <c r="B14" s="27">
        <f>+'[1]การศึกษา(210)'!B13+'[1]การศาสนา(260)'!B10</f>
        <v>1440200</v>
      </c>
      <c r="C14" s="27">
        <f t="shared" si="0"/>
        <v>1194613.23</v>
      </c>
      <c r="D14" s="29">
        <v>0</v>
      </c>
      <c r="E14" s="29">
        <v>0</v>
      </c>
      <c r="F14" s="30">
        <f>+'[1]การศึกษา(210)'!C13</f>
        <v>403130</v>
      </c>
      <c r="G14" s="29" t="s">
        <v>30</v>
      </c>
      <c r="H14" s="29">
        <v>0</v>
      </c>
      <c r="I14" s="29">
        <v>0</v>
      </c>
      <c r="J14" s="29">
        <v>0</v>
      </c>
      <c r="K14" s="29">
        <f>+'[1]การศาสนา(260)'!C10</f>
        <v>791483.23</v>
      </c>
      <c r="L14" s="29">
        <v>0</v>
      </c>
      <c r="M14" s="29">
        <v>0</v>
      </c>
      <c r="N14" s="29">
        <v>0</v>
      </c>
      <c r="O14" s="29">
        <v>0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s="25" customFormat="1" ht="18.75">
      <c r="A15" s="26" t="s">
        <v>36</v>
      </c>
      <c r="B15" s="27">
        <f>+'[1]งานบริหารทั่วไป(110)'!B11+'[1]การศึกษา(210)'!B14+'[1]อุตสาหกรรม(310)'!B11</f>
        <v>18275000</v>
      </c>
      <c r="C15" s="27">
        <f t="shared" si="0"/>
        <v>17667001.63</v>
      </c>
      <c r="D15" s="28">
        <f>+'[1]งานบริหารทั่วไป(110)'!C11</f>
        <v>16395011.629999999</v>
      </c>
      <c r="E15" s="29">
        <v>0</v>
      </c>
      <c r="F15" s="30">
        <f>+'[1]การศึกษา(210)'!C14</f>
        <v>720280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f>+'[1]อุตสาหกรรม(310)'!C11</f>
        <v>551710</v>
      </c>
      <c r="M15" s="29">
        <v>0</v>
      </c>
      <c r="N15" s="29">
        <v>0</v>
      </c>
      <c r="O15" s="29">
        <v>0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</row>
    <row r="16" spans="1:75" s="25" customFormat="1" ht="18.75">
      <c r="A16" s="26" t="s">
        <v>37</v>
      </c>
      <c r="B16" s="27">
        <f>+'[1]งานบริหารทั่วไป(110)'!B12</f>
        <v>23100</v>
      </c>
      <c r="C16" s="27">
        <f t="shared" si="0"/>
        <v>10200</v>
      </c>
      <c r="D16" s="28">
        <f>+'[1]งานบริหารทั่วไป(110)'!C12</f>
        <v>10200</v>
      </c>
      <c r="E16" s="29">
        <v>0</v>
      </c>
      <c r="F16" s="3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</row>
    <row r="17" spans="1:75" s="25" customFormat="1" ht="18.75">
      <c r="A17" s="26" t="s">
        <v>38</v>
      </c>
      <c r="B17" s="27">
        <f>+'[1]งานบริหารทั่วไป(110)'!B13+'[1]การรักษาความสงบ(120)'!B12+'[1]การศึกษา(210)'!B15+'[1]สาธารณสุข (220)'!B12+'[1]สังคมสงเคราะห์ (230)'!B12+'[1]สร้างความเข็มแข็ง (250)'!B12+'[1]การศาสนา(260)'!B12+'[1]อุตสาหกรรม(310)'!B12+'[1]การเกษตร(320)'!B12</f>
        <v>42380195.15</v>
      </c>
      <c r="C17" s="27">
        <f t="shared" si="0"/>
        <v>29611000.590000004</v>
      </c>
      <c r="D17" s="28">
        <f>+'[1]งานบริหารทั่วไป(110)'!C13</f>
        <v>5904395.46</v>
      </c>
      <c r="E17" s="29">
        <f>+'[1]การรักษาความสงบ(120)'!C12</f>
        <v>14375</v>
      </c>
      <c r="F17" s="28">
        <f>+'[1]การศึกษา(210)'!C15</f>
        <v>6460177.44</v>
      </c>
      <c r="G17" s="29">
        <f>+'[1]สังคมสงเคราะห์ (230)'!C12</f>
        <v>5788518.9</v>
      </c>
      <c r="H17" s="29">
        <v>0</v>
      </c>
      <c r="I17" s="29">
        <v>0</v>
      </c>
      <c r="J17" s="29">
        <f>+'[1]สร้างความเข็มแข็ง (250)'!C12</f>
        <v>8631398.19</v>
      </c>
      <c r="K17" s="29">
        <f>+'[1]การศาสนา(260)'!C12</f>
        <v>851523</v>
      </c>
      <c r="L17" s="29">
        <f>+'[1]อุตสาหกรรม(310)'!C12</f>
        <v>526460.6</v>
      </c>
      <c r="M17" s="29">
        <f>+'[1]การเกษตร(320)'!C12</f>
        <v>1434152</v>
      </c>
      <c r="N17" s="29">
        <v>0</v>
      </c>
      <c r="O17" s="29">
        <v>0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</row>
    <row r="18" spans="1:75" s="25" customFormat="1" ht="18.75">
      <c r="A18" s="26" t="s">
        <v>39</v>
      </c>
      <c r="B18" s="27">
        <f>+'[1]การศึกษา(210)'!B16+'[1]การศาสนา(260)'!B13</f>
        <v>10269600</v>
      </c>
      <c r="C18" s="27">
        <f t="shared" si="0"/>
        <v>8135000</v>
      </c>
      <c r="D18" s="29">
        <v>0</v>
      </c>
      <c r="E18" s="29">
        <v>0</v>
      </c>
      <c r="F18" s="29">
        <f>+'[1]การศึกษา(210)'!C16</f>
        <v>8135000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</row>
    <row r="19" spans="1:75" s="25" customFormat="1" ht="18.75">
      <c r="A19" s="26" t="s">
        <v>40</v>
      </c>
      <c r="B19" s="27">
        <f>+'[1]งานบริหารทั่วไป(110)'!B14+'[1]การศึกษา(210)'!B17+'[1]อุตสาหกรรม(310)'!B13</f>
        <v>15228200</v>
      </c>
      <c r="C19" s="27">
        <f t="shared" si="0"/>
        <v>11371381.760000002</v>
      </c>
      <c r="D19" s="28">
        <f>+'[1]งานบริหารทั่วไป(110)'!C14</f>
        <v>3705794.47</v>
      </c>
      <c r="E19" s="29">
        <v>0</v>
      </c>
      <c r="F19" s="29">
        <f>+'[1]การศึกษา(210)'!C17</f>
        <v>463773.95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f>+'[1]อุตสาหกรรม(310)'!C13</f>
        <v>7201813.340000001</v>
      </c>
      <c r="M19" s="29">
        <v>0</v>
      </c>
      <c r="N19" s="29">
        <v>0</v>
      </c>
      <c r="O19" s="29">
        <v>0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</row>
    <row r="20" spans="1:75" s="25" customFormat="1" ht="18.75">
      <c r="A20" s="26" t="s">
        <v>41</v>
      </c>
      <c r="B20" s="27">
        <f>+'[1]การศึกษา(210)'!B18</f>
        <v>3534340</v>
      </c>
      <c r="C20" s="27">
        <f t="shared" si="0"/>
        <v>3175099.57</v>
      </c>
      <c r="D20" s="29">
        <v>0</v>
      </c>
      <c r="E20" s="29">
        <v>0</v>
      </c>
      <c r="F20" s="29">
        <f>+'[1]การศึกษา(210)'!C18</f>
        <v>3175099.57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</row>
    <row r="21" spans="1:75" s="25" customFormat="1" ht="18.75">
      <c r="A21" s="26" t="s">
        <v>42</v>
      </c>
      <c r="B21" s="27">
        <f>+'[1]งานบริหารทั่วไป(110)'!B15+'[1]การศึกษา(210)'!B19+'[1]การศาสนา(260)'!B15</f>
        <v>7365000</v>
      </c>
      <c r="C21" s="27">
        <f t="shared" si="0"/>
        <v>6672783.82</v>
      </c>
      <c r="D21" s="28">
        <f>+'[1]งานบริหารทั่วไป(110)'!C15</f>
        <v>3353015.62</v>
      </c>
      <c r="E21" s="29">
        <v>0</v>
      </c>
      <c r="F21" s="28">
        <f>+'[1]การศึกษา(210)'!C19</f>
        <v>3243386.91</v>
      </c>
      <c r="G21" s="29">
        <v>0</v>
      </c>
      <c r="H21" s="29">
        <v>0</v>
      </c>
      <c r="I21" s="29">
        <v>0</v>
      </c>
      <c r="J21" s="29">
        <v>0</v>
      </c>
      <c r="K21" s="29">
        <f>+'[1]การศาสนา(260)'!C15</f>
        <v>76381.29</v>
      </c>
      <c r="L21" s="29">
        <v>0</v>
      </c>
      <c r="M21" s="29">
        <v>0</v>
      </c>
      <c r="N21" s="29">
        <v>0</v>
      </c>
      <c r="O21" s="29">
        <v>0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1:75" s="25" customFormat="1" ht="18.75">
      <c r="A22" s="26" t="s">
        <v>43</v>
      </c>
      <c r="B22" s="27">
        <f>+'[1]การศาสนา(260)'!B16</f>
        <v>180000</v>
      </c>
      <c r="C22" s="27">
        <f>SUM(D22:O22)</f>
        <v>122815.08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>+'[1]การศาสนา(260)'!C16</f>
        <v>122815.08</v>
      </c>
      <c r="L22" s="29">
        <v>0</v>
      </c>
      <c r="M22" s="29">
        <v>0</v>
      </c>
      <c r="N22" s="29">
        <v>0</v>
      </c>
      <c r="O22" s="29">
        <v>0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1:75" s="25" customFormat="1" ht="18.75">
      <c r="A23" s="26" t="s">
        <v>44</v>
      </c>
      <c r="B23" s="30">
        <f>+'[1]การรักษาความสงบ(120)'!B15+'[1]การศึกษา(210)'!B20+'[1]สังคมสงเคราะห์ (230)'!B15+'[1]สร้างความเข็มแข็ง (250)'!B15+'[1]การศาสนา(260)'!B17+'[1]การเกษตร(320)'!B15+'[1]เคหะชุมชน(240)'!B15</f>
        <v>68343895.24</v>
      </c>
      <c r="C23" s="27">
        <f t="shared" si="0"/>
        <v>68034692.64</v>
      </c>
      <c r="D23" s="29">
        <v>0</v>
      </c>
      <c r="E23" s="29">
        <f>+'[1]การรักษาความสงบ(120)'!C15</f>
        <v>855000</v>
      </c>
      <c r="F23" s="28">
        <f>+'[1]การศึกษา(210)'!C20</f>
        <v>49849260</v>
      </c>
      <c r="G23" s="29">
        <f>+'[1]สังคมสงเคราะห์ (230)'!C15</f>
        <v>200000</v>
      </c>
      <c r="H23" s="29">
        <v>0</v>
      </c>
      <c r="I23" s="29">
        <f>+'[1]เคหะชุมชน(240)'!C15</f>
        <v>1523635.24</v>
      </c>
      <c r="J23" s="29">
        <f>+'[1]สร้างความเข็มแข็ง (250)'!C15</f>
        <v>1670797.4</v>
      </c>
      <c r="K23" s="29">
        <f>+'[1]การศาสนา(260)'!C17</f>
        <v>13736000</v>
      </c>
      <c r="L23" s="29">
        <v>0</v>
      </c>
      <c r="M23" s="29">
        <f>+'[1]การเกษตร(320)'!C15</f>
        <v>200000</v>
      </c>
      <c r="N23" s="29">
        <v>0</v>
      </c>
      <c r="O23" s="29">
        <v>0</v>
      </c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</row>
    <row r="24" spans="1:75" s="25" customFormat="1" ht="18.75">
      <c r="A24" s="26" t="s">
        <v>45</v>
      </c>
      <c r="B24" s="27">
        <v>0</v>
      </c>
      <c r="C24" s="27">
        <f t="shared" si="0"/>
        <v>35645397</v>
      </c>
      <c r="D24" s="29">
        <v>0</v>
      </c>
      <c r="E24" s="29">
        <v>0</v>
      </c>
      <c r="F24" s="29">
        <f>+'[1]การศึกษา(210)'!C21</f>
        <v>6879307</v>
      </c>
      <c r="G24" s="29">
        <v>0</v>
      </c>
      <c r="H24" s="29">
        <f>+'[1]สาธารณสุข (220)'!C16</f>
        <v>28766090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</row>
    <row r="25" spans="1:75" s="25" customFormat="1" ht="18.75">
      <c r="A25" s="26" t="s">
        <v>46</v>
      </c>
      <c r="B25" s="28">
        <f>+'[1]งานบริหารทั่วไป(110)'!B17</f>
        <v>28399210</v>
      </c>
      <c r="C25" s="27">
        <f t="shared" si="0"/>
        <v>28327100.9</v>
      </c>
      <c r="D25" s="29">
        <f>+'[1]งานบริหารทั่วไป(110)'!C17</f>
        <v>28327100.9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</row>
    <row r="26" spans="1:75" s="25" customFormat="1" ht="18.75">
      <c r="A26" s="26" t="s">
        <v>16</v>
      </c>
      <c r="B26" s="27">
        <f>+'[1]งบกลาง(410)'!C17</f>
        <v>13723564.850000001</v>
      </c>
      <c r="C26" s="27">
        <f t="shared" si="0"/>
        <v>12544749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f>+'[1]งบกลาง(410)'!D17</f>
        <v>12544749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</row>
    <row r="27" spans="1:75" s="25" customFormat="1" ht="18.75">
      <c r="A27" s="26" t="s">
        <v>47</v>
      </c>
      <c r="B27" s="27">
        <f>+'[1]งบกลาง(410)'!C18</f>
        <v>886500</v>
      </c>
      <c r="C27" s="27">
        <f t="shared" si="0"/>
        <v>752746.05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f>+'[1]งบกลาง(410)'!D18</f>
        <v>752746.05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s="25" customFormat="1" ht="18.75">
      <c r="A28" s="26" t="s">
        <v>48</v>
      </c>
      <c r="B28" s="27">
        <f>+'[1]งานบริหารทั่วไป(110)'!B19+'[1]การศึกษา(210)'!B23+'[1]อุตสาหกรรม(310)'!B18</f>
        <v>7530700</v>
      </c>
      <c r="C28" s="27">
        <f t="shared" si="0"/>
        <v>7064273.850000001</v>
      </c>
      <c r="D28" s="28">
        <f>+'[1]งานบริหารทั่วไป(110)'!C19</f>
        <v>1311616.56</v>
      </c>
      <c r="E28" s="29">
        <v>0</v>
      </c>
      <c r="F28" s="29">
        <f>+'[1]การศึกษา(210)'!C23</f>
        <v>3523491.5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f>+'[1]อุตสาหกรรม(310)'!C18</f>
        <v>2229165.79</v>
      </c>
      <c r="M28" s="29">
        <v>0</v>
      </c>
      <c r="N28" s="29">
        <v>0</v>
      </c>
      <c r="O28" s="29">
        <v>0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</row>
    <row r="29" spans="1:75" s="25" customFormat="1" ht="18.75">
      <c r="A29" s="87" t="s">
        <v>49</v>
      </c>
      <c r="B29" s="27">
        <f>+'[1]งานบริหารทั่วไป(110)'!B20+'[1]การศึกษา(210)'!B25+'[1]เคหะชุมชน(240)'!B19+'[1]การศาสนา(260)'!B20+'[1]อุตสาหกรรม(310)'!B20</f>
        <v>318284664.76</v>
      </c>
      <c r="C29" s="27">
        <f t="shared" si="0"/>
        <v>311410949.44</v>
      </c>
      <c r="D29" s="29">
        <v>0</v>
      </c>
      <c r="E29" s="29">
        <v>0</v>
      </c>
      <c r="F29" s="29">
        <f>+'[1]การศึกษา(210)'!C25</f>
        <v>18274044</v>
      </c>
      <c r="G29" s="29">
        <v>0</v>
      </c>
      <c r="H29" s="29">
        <v>0</v>
      </c>
      <c r="I29" s="29">
        <f>+'[1]เคหะชุมชน(240)'!C19</f>
        <v>287793925.54</v>
      </c>
      <c r="J29" s="29">
        <v>0</v>
      </c>
      <c r="K29" s="29">
        <v>0</v>
      </c>
      <c r="L29" s="29">
        <f>+'[1]อุตสาหกรรม(310)'!C20</f>
        <v>5342979.9</v>
      </c>
      <c r="M29" s="29">
        <v>0</v>
      </c>
      <c r="N29" s="29">
        <v>0</v>
      </c>
      <c r="O29" s="29">
        <v>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</row>
    <row r="30" spans="1:75" s="25" customFormat="1" ht="18.75">
      <c r="A30" s="88" t="s">
        <v>62</v>
      </c>
      <c r="B30" s="32">
        <f>+'[1]เคหะชุมชน(240)'!B20+'[1]การศาสนา(260)'!B21</f>
        <v>50896000</v>
      </c>
      <c r="C30" s="27">
        <f t="shared" si="0"/>
        <v>50689000</v>
      </c>
      <c r="D30" s="29">
        <v>0</v>
      </c>
      <c r="E30" s="33">
        <v>0</v>
      </c>
      <c r="F30" s="29">
        <v>0</v>
      </c>
      <c r="G30" s="33">
        <v>0</v>
      </c>
      <c r="H30" s="33">
        <v>0</v>
      </c>
      <c r="I30" s="29">
        <f>+'[1]เคหะชุมชน(240)'!E20</f>
        <v>49951000</v>
      </c>
      <c r="J30" s="29">
        <v>0</v>
      </c>
      <c r="K30" s="33">
        <f>+'[1]การศาสนา(260)'!C21</f>
        <v>738000</v>
      </c>
      <c r="L30" s="33">
        <v>0</v>
      </c>
      <c r="M30" s="29">
        <v>0</v>
      </c>
      <c r="N30" s="29">
        <v>0</v>
      </c>
      <c r="O30" s="29">
        <v>0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</row>
    <row r="31" spans="1:75" s="25" customFormat="1" ht="19.5" thickBot="1">
      <c r="A31" s="34" t="s">
        <v>50</v>
      </c>
      <c r="B31" s="35">
        <f>SUM(B9:B30)</f>
        <v>697780000</v>
      </c>
      <c r="C31" s="35">
        <f>SUM(C9:C30)</f>
        <v>679921929.25</v>
      </c>
      <c r="D31" s="35">
        <f aca="true" t="shared" si="1" ref="D31:K31">SUM(D9:D30)</f>
        <v>95234478.78</v>
      </c>
      <c r="E31" s="35">
        <f t="shared" si="1"/>
        <v>869375</v>
      </c>
      <c r="F31" s="35">
        <f t="shared" si="1"/>
        <v>139694955.67000002</v>
      </c>
      <c r="G31" s="35">
        <f t="shared" si="1"/>
        <v>5988518.9</v>
      </c>
      <c r="H31" s="35">
        <f t="shared" si="1"/>
        <v>28766090</v>
      </c>
      <c r="I31" s="35">
        <f t="shared" si="1"/>
        <v>339268560.78000003</v>
      </c>
      <c r="J31" s="35">
        <f t="shared" si="1"/>
        <v>10302195.59</v>
      </c>
      <c r="K31" s="35">
        <f t="shared" si="1"/>
        <v>16316202.6</v>
      </c>
      <c r="L31" s="36">
        <f>SUM(L9:L30)</f>
        <v>28549904.880000003</v>
      </c>
      <c r="M31" s="36">
        <f>SUM(M9:M30)</f>
        <v>1634152</v>
      </c>
      <c r="N31" s="36">
        <f>SUM(N9:N30)</f>
        <v>0</v>
      </c>
      <c r="O31" s="36">
        <f>SUM(O26:O30)</f>
        <v>13297495.05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</row>
    <row r="32" spans="1:75" s="25" customFormat="1" ht="19.5" thickTop="1">
      <c r="A32" s="37"/>
      <c r="B32" s="38"/>
      <c r="C32" s="38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</row>
    <row r="33" spans="1:75" s="25" customFormat="1" ht="18.75">
      <c r="A33" s="37"/>
      <c r="B33" s="38"/>
      <c r="C33" s="38"/>
      <c r="D33" s="38"/>
      <c r="E33" s="39"/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</row>
    <row r="34" spans="1:75" s="25" customFormat="1" ht="18.75">
      <c r="A34" s="37"/>
      <c r="B34" s="38"/>
      <c r="C34" s="38"/>
      <c r="D34" s="38"/>
      <c r="E34" s="39"/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</row>
    <row r="35" spans="1:75" s="25" customFormat="1" ht="18.75">
      <c r="A35" s="37"/>
      <c r="B35" s="38"/>
      <c r="C35" s="38"/>
      <c r="D35" s="38"/>
      <c r="E35" s="39"/>
      <c r="F35" s="38"/>
      <c r="G35" s="39"/>
      <c r="H35" s="39"/>
      <c r="I35" s="39"/>
      <c r="J35" s="39"/>
      <c r="K35" s="39"/>
      <c r="L35" s="39"/>
      <c r="M35" s="39"/>
      <c r="N35" s="39"/>
      <c r="O35" s="3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s="25" customFormat="1" ht="18.75">
      <c r="A36" s="37"/>
      <c r="B36" s="38"/>
      <c r="C36" s="38"/>
      <c r="D36" s="38"/>
      <c r="E36" s="39"/>
      <c r="F36" s="38"/>
      <c r="G36" s="39"/>
      <c r="H36" s="39"/>
      <c r="I36" s="39"/>
      <c r="J36" s="39"/>
      <c r="K36" s="39"/>
      <c r="L36" s="39"/>
      <c r="M36" s="39"/>
      <c r="N36" s="39"/>
      <c r="O36" s="39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</row>
    <row r="37" spans="1:15" ht="18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ht="18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8">
      <c r="A39" s="43"/>
      <c r="B39" s="43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  <row r="40" spans="1:75" s="49" customFormat="1" ht="18.75">
      <c r="A40" s="69" t="s">
        <v>2</v>
      </c>
      <c r="B40" s="70" t="s">
        <v>3</v>
      </c>
      <c r="C40" s="70" t="s">
        <v>4</v>
      </c>
      <c r="D40" s="44" t="s">
        <v>5</v>
      </c>
      <c r="E40" s="45" t="s">
        <v>6</v>
      </c>
      <c r="F40" s="71" t="s">
        <v>7</v>
      </c>
      <c r="G40" s="44" t="s">
        <v>8</v>
      </c>
      <c r="H40" s="74" t="s">
        <v>9</v>
      </c>
      <c r="I40" s="46" t="s">
        <v>10</v>
      </c>
      <c r="J40" s="44" t="s">
        <v>11</v>
      </c>
      <c r="K40" s="45" t="s">
        <v>12</v>
      </c>
      <c r="L40" s="47" t="s">
        <v>13</v>
      </c>
      <c r="M40" s="71" t="s">
        <v>14</v>
      </c>
      <c r="N40" s="84" t="s">
        <v>15</v>
      </c>
      <c r="O40" s="74" t="s">
        <v>16</v>
      </c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</row>
    <row r="41" spans="1:75" s="49" customFormat="1" ht="18.75">
      <c r="A41" s="69"/>
      <c r="B41" s="70"/>
      <c r="C41" s="70"/>
      <c r="D41" s="50" t="s">
        <v>17</v>
      </c>
      <c r="E41" s="51" t="s">
        <v>18</v>
      </c>
      <c r="F41" s="72"/>
      <c r="G41" s="50" t="s">
        <v>19</v>
      </c>
      <c r="H41" s="75"/>
      <c r="I41" s="52" t="s">
        <v>20</v>
      </c>
      <c r="J41" s="50" t="s">
        <v>21</v>
      </c>
      <c r="K41" s="51" t="s">
        <v>22</v>
      </c>
      <c r="L41" s="53" t="s">
        <v>23</v>
      </c>
      <c r="M41" s="72"/>
      <c r="N41" s="85"/>
      <c r="O41" s="75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</row>
    <row r="42" spans="1:75" s="49" customFormat="1" ht="18.75">
      <c r="A42" s="69"/>
      <c r="B42" s="70"/>
      <c r="C42" s="70"/>
      <c r="D42" s="54"/>
      <c r="E42" s="55" t="s">
        <v>24</v>
      </c>
      <c r="F42" s="73"/>
      <c r="G42" s="54"/>
      <c r="H42" s="76"/>
      <c r="I42" s="56"/>
      <c r="J42" s="54" t="s">
        <v>25</v>
      </c>
      <c r="K42" s="55" t="s">
        <v>26</v>
      </c>
      <c r="L42" s="57" t="s">
        <v>27</v>
      </c>
      <c r="M42" s="73"/>
      <c r="N42" s="86"/>
      <c r="O42" s="76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</row>
    <row r="43" spans="1:75" s="25" customFormat="1" ht="18.75">
      <c r="A43" s="58" t="s">
        <v>51</v>
      </c>
      <c r="B43" s="22"/>
      <c r="C43" s="22"/>
      <c r="D43" s="22"/>
      <c r="E43" s="22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</row>
    <row r="44" spans="1:75" s="25" customFormat="1" ht="18.75">
      <c r="A44" s="26" t="s">
        <v>52</v>
      </c>
      <c r="B44" s="27">
        <v>55000000</v>
      </c>
      <c r="C44" s="27">
        <v>69994157.95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</row>
    <row r="45" spans="1:75" s="25" customFormat="1" ht="18.75">
      <c r="A45" s="31" t="s">
        <v>53</v>
      </c>
      <c r="B45" s="27">
        <v>1300000</v>
      </c>
      <c r="C45" s="27">
        <v>2779498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</row>
    <row r="46" spans="1:75" s="25" customFormat="1" ht="18.75">
      <c r="A46" s="26" t="s">
        <v>54</v>
      </c>
      <c r="B46" s="27">
        <v>14470000</v>
      </c>
      <c r="C46" s="27">
        <v>38221129.9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</row>
    <row r="47" spans="1:75" s="25" customFormat="1" ht="18.75">
      <c r="A47" s="26" t="s">
        <v>55</v>
      </c>
      <c r="B47" s="27">
        <v>1240000</v>
      </c>
      <c r="C47" s="27">
        <v>2779167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</row>
    <row r="48" spans="1:75" s="25" customFormat="1" ht="18.75">
      <c r="A48" s="26" t="s">
        <v>56</v>
      </c>
      <c r="B48" s="27">
        <v>60000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</row>
    <row r="49" spans="1:75" s="25" customFormat="1" ht="18.75">
      <c r="A49" s="26" t="s">
        <v>57</v>
      </c>
      <c r="B49" s="27">
        <f>480000000+38000000</f>
        <v>518000000</v>
      </c>
      <c r="C49" s="29">
        <v>568552844.93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s="25" customFormat="1" ht="18.75">
      <c r="A50" s="26" t="s">
        <v>58</v>
      </c>
      <c r="B50" s="27">
        <v>107930000</v>
      </c>
      <c r="C50" s="27">
        <v>115493346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</row>
    <row r="51" spans="1:75" s="25" customFormat="1" ht="18.75">
      <c r="A51" s="59" t="s">
        <v>59</v>
      </c>
      <c r="B51" s="29">
        <v>0</v>
      </c>
      <c r="C51" s="28">
        <v>35645397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</row>
    <row r="52" spans="1:75" s="25" customFormat="1" ht="19.5" thickBot="1">
      <c r="A52" s="60" t="s">
        <v>60</v>
      </c>
      <c r="B52" s="35">
        <f>SUM(B44:B51)</f>
        <v>698000000</v>
      </c>
      <c r="C52" s="35">
        <f aca="true" t="shared" si="2" ref="C52:O52">SUM(C44:C51)</f>
        <v>833465540.78</v>
      </c>
      <c r="D52" s="35">
        <f t="shared" si="2"/>
        <v>0</v>
      </c>
      <c r="E52" s="35">
        <f t="shared" si="2"/>
        <v>0</v>
      </c>
      <c r="F52" s="35">
        <f t="shared" si="2"/>
        <v>0</v>
      </c>
      <c r="G52" s="35">
        <f t="shared" si="2"/>
        <v>0</v>
      </c>
      <c r="H52" s="35">
        <f t="shared" si="2"/>
        <v>0</v>
      </c>
      <c r="I52" s="35">
        <f t="shared" si="2"/>
        <v>0</v>
      </c>
      <c r="J52" s="35">
        <f t="shared" si="2"/>
        <v>0</v>
      </c>
      <c r="K52" s="35">
        <f t="shared" si="2"/>
        <v>0</v>
      </c>
      <c r="L52" s="35">
        <f t="shared" si="2"/>
        <v>0</v>
      </c>
      <c r="M52" s="35">
        <f t="shared" si="2"/>
        <v>0</v>
      </c>
      <c r="N52" s="35">
        <f t="shared" si="2"/>
        <v>0</v>
      </c>
      <c r="O52" s="35">
        <f t="shared" si="2"/>
        <v>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</row>
    <row r="53" spans="1:75" s="25" customFormat="1" ht="20.25" thickBot="1" thickTop="1">
      <c r="A53" s="61" t="s">
        <v>61</v>
      </c>
      <c r="B53" s="24"/>
      <c r="C53" s="62">
        <f>+C52-C31</f>
        <v>153543611.52999997</v>
      </c>
      <c r="D53" s="24"/>
      <c r="E53" s="24"/>
      <c r="F53" s="24"/>
      <c r="G53" s="63"/>
      <c r="H53" s="63"/>
      <c r="I53" s="63"/>
      <c r="J53" s="63"/>
      <c r="K53" s="63"/>
      <c r="L53" s="63"/>
      <c r="M53" s="63"/>
      <c r="N53" s="63"/>
      <c r="O53" s="63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2:75" s="25" customFormat="1" ht="19.5" thickTop="1">
      <c r="B54" s="24"/>
      <c r="C54" s="24"/>
      <c r="D54" s="24"/>
      <c r="E54" s="24"/>
      <c r="F54" s="24"/>
      <c r="G54" s="63"/>
      <c r="H54" s="63"/>
      <c r="I54" s="63"/>
      <c r="J54" s="63"/>
      <c r="K54" s="63"/>
      <c r="L54" s="63"/>
      <c r="M54" s="63"/>
      <c r="N54" s="63"/>
      <c r="O54" s="63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</row>
  </sheetData>
  <sheetProtection/>
  <mergeCells count="20">
    <mergeCell ref="A1:O1"/>
    <mergeCell ref="A2:O2"/>
    <mergeCell ref="A3:O3"/>
    <mergeCell ref="A5:A7"/>
    <mergeCell ref="B5:B7"/>
    <mergeCell ref="C5:C7"/>
    <mergeCell ref="F5:F7"/>
    <mergeCell ref="H5:H7"/>
    <mergeCell ref="M5:M7"/>
    <mergeCell ref="N5:N7"/>
    <mergeCell ref="O5:O7"/>
    <mergeCell ref="A37:O37"/>
    <mergeCell ref="A40:A42"/>
    <mergeCell ref="B40:B42"/>
    <mergeCell ref="C40:C42"/>
    <mergeCell ref="F40:F42"/>
    <mergeCell ref="H40:H42"/>
    <mergeCell ref="M40:M42"/>
    <mergeCell ref="N40:N42"/>
    <mergeCell ref="O40:O42"/>
  </mergeCells>
  <printOptions/>
  <pageMargins left="0.1968503937007874" right="0" top="0.3937007874015748" bottom="0" header="0.1968503937007874" footer="0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2014-11-20T06:45:54Z</cp:lastPrinted>
  <dcterms:created xsi:type="dcterms:W3CDTF">2014-11-11T02:29:49Z</dcterms:created>
  <dcterms:modified xsi:type="dcterms:W3CDTF">2014-11-20T06:47:20Z</dcterms:modified>
  <cp:category/>
  <cp:version/>
  <cp:contentType/>
  <cp:contentStatus/>
</cp:coreProperties>
</file>